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smart/Downloads/"/>
    </mc:Choice>
  </mc:AlternateContent>
  <xr:revisionPtr revIDLastSave="0" documentId="8_{6610B154-C738-FB47-B988-25A826AD46C9}" xr6:coauthVersionLast="36" xr6:coauthVersionMax="36" xr10:uidLastSave="{00000000-0000-0000-0000-000000000000}"/>
  <bookViews>
    <workbookView xWindow="-37780" yWindow="-23120" windowWidth="45340" windowHeight="21080" xr2:uid="{A03DA465-2E31-8246-A5D8-F68D7D08E3BD}"/>
  </bookViews>
  <sheets>
    <sheet name="Sheet1" sheetId="1" r:id="rId1"/>
  </sheets>
  <definedNames>
    <definedName name="SFD800_" localSheetId="0">Sheet1!$C$1:$J$19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 s="1"/>
  <c r="G20" i="1" s="1"/>
  <c r="E19" i="1"/>
  <c r="F19" i="1" s="1"/>
  <c r="G19" i="1" s="1"/>
  <c r="D18" i="1"/>
  <c r="E18" i="1" s="1"/>
  <c r="G18" i="1" s="1"/>
  <c r="D17" i="1"/>
  <c r="E17" i="1" s="1"/>
  <c r="G17" i="1" s="1"/>
  <c r="D16" i="1"/>
  <c r="E16" i="1" s="1"/>
  <c r="G16" i="1" s="1"/>
  <c r="E15" i="1"/>
  <c r="G15" i="1" s="1"/>
  <c r="E14" i="1"/>
  <c r="G14" i="1" s="1"/>
  <c r="E13" i="1"/>
  <c r="G13" i="1" s="1"/>
  <c r="D12" i="1"/>
  <c r="E12" i="1" s="1"/>
  <c r="G12" i="1" s="1"/>
  <c r="E11" i="1"/>
  <c r="G11" i="1" s="1"/>
  <c r="E10" i="1"/>
  <c r="G10" i="1" s="1"/>
  <c r="E9" i="1"/>
  <c r="F9" i="1" s="1"/>
  <c r="G9" i="1" s="1"/>
  <c r="E8" i="1"/>
  <c r="F8" i="1" s="1"/>
  <c r="G8" i="1" s="1"/>
  <c r="E7" i="1"/>
  <c r="G7" i="1" s="1"/>
  <c r="E6" i="1"/>
  <c r="G6" i="1" s="1"/>
  <c r="E5" i="1"/>
  <c r="F5" i="1" s="1"/>
  <c r="G5" i="1" s="1"/>
  <c r="E4" i="1"/>
  <c r="F4" i="1" s="1"/>
  <c r="G4" i="1" s="1"/>
  <c r="E3" i="1"/>
  <c r="F3" i="1" s="1"/>
  <c r="G3" i="1" s="1"/>
  <c r="E2" i="1"/>
  <c r="F2" i="1" s="1"/>
  <c r="G2" i="1" s="1"/>
  <c r="G2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2BE4E94-C7FD-1746-BAAC-CD83C3E039D0}" name="SFD800" type="6" refreshedVersion="6" background="1" saveData="1">
    <textPr sourceFile="/Users/psmart/CAD/SFD800/SFD800.csv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<sst xmlns="http://schemas.openxmlformats.org/spreadsheetml/2006/main" count="119" uniqueCount="102">
  <si>
    <t>Reference(s)</t>
  </si>
  <si>
    <t>Value</t>
  </si>
  <si>
    <t>Qty</t>
  </si>
  <si>
    <t>Price ea</t>
  </si>
  <si>
    <t>Price</t>
  </si>
  <si>
    <t>VAT</t>
  </si>
  <si>
    <t>Total</t>
  </si>
  <si>
    <t>LibPart</t>
  </si>
  <si>
    <t>Footprint</t>
  </si>
  <si>
    <t>Datasheet</t>
  </si>
  <si>
    <t>Source</t>
  </si>
  <si>
    <t>C1, C2, C3, C5, C6, C7, C8</t>
  </si>
  <si>
    <t>100nF</t>
  </si>
  <si>
    <t>Device:C_Small</t>
  </si>
  <si>
    <t>Capacitor_THT:C_Disc_D5.0mm_W2.5mm_P2.50mm</t>
  </si>
  <si>
    <t>~</t>
  </si>
  <si>
    <t>https://uk.rs-online.com/web/p/mlccs-multilayer-ceramic-capacitors/1816538/</t>
  </si>
  <si>
    <t>C4</t>
  </si>
  <si>
    <t>4.7uF 50V</t>
  </si>
  <si>
    <t>Device:CP_Small</t>
  </si>
  <si>
    <t>https://uk.rs-online.com/web/p/aluminium-capacitors/1766355/</t>
  </si>
  <si>
    <t>C9</t>
  </si>
  <si>
    <t>15pF</t>
  </si>
  <si>
    <t>https://uk.rs-online.com/web/p/mlccs-multilayer-ceramic-capacitors/1940566/?relevancy-data=7365617263685F636173636164655F6F726465723D31267365617263685F696E746572666163655F6E616D653D4931384E53656172636847656E65726963267365617263685F6C616E67756167655F757365643D656E267365617263685F6D617463685F6D6F64653D6D61746368616C6C7061727469616C267365617263685F7061747465726E5F6D6174636865643D5E5B5C707B4C7D5C707B4E647D2D2C2F255C2E5D2B24267365617263685F7061747465726E5F6F726465723D313333267365617263685F73745F6E6F726D616C697365643D59267365617263685F726573706F6E73655F616374696F6E3D267365617263685F747970653D4B4559574F52445F53494E474C455F414C5048415F4E554D45524943267365617263685F7370656C6C5F636F72726563745F6170706C6965643D59267365617263685F77696C645F63617264696E675F6D6F64653D4E4F4E45267365617263685F6B6579776F72643D4647323843304732413135304A4E543030267365617263685F6B6579776F72645F6170703D4647323843304732413135304A4E543030267365617263685F636F6E6669673D3026&amp;searchHistory=%7B%22enabled%22%3Atrue%7D</t>
  </si>
  <si>
    <t>C10</t>
  </si>
  <si>
    <t>3.3nF</t>
  </si>
  <si>
    <t>https://uk.rs-online.com/web/p/mlccs-multilayer-ceramic-capacitors/1940605/?relevancy-data=7365617263685F636173636164655F6F726465723D31267365617263685F696E746572666163655F6E616D653D4931384E53656172636847656E65726963267365617263685F6C616E67756167655F757365643D656E267365617263685F6D617463685F6D6F64653D6D61746368616C6C7061727469616C267365617263685F7061747465726E5F6D6174636865643D5E5B5C707B4C7D5C707B4E647D2D2C2F255C2E5D2B24267365617263685F7061747465726E5F6F726465723D313333267365617263685F73745F6E6F726D616C697365643D59267365617263685F726573706F6E73655F616374696F6E3D267365617263685F747970653D4B4559574F52445F53494E474C455F414C5048415F4E554D45524943267365617263685F7370656C6C5F636F72726563745F6170706C6965643D59267365617263685F77696C645F63617264696E675F6D6F64653D4E4F4E45267365617263685F6B6579776F72643D4647323858375232413333324B4E543030267365617263685F6B6579776F72645F6170703D4647323858375232413333324B4E543030267365617263685F636F6E6669673D3026&amp;searchHistory=%7B%22enabled%22%3Atrue%7D</t>
  </si>
  <si>
    <t>J1</t>
  </si>
  <si>
    <t>MZ-800 Bus</t>
  </si>
  <si>
    <t>SFD800:Ext_Bus_MZ800</t>
  </si>
  <si>
    <t>Connector_PCBEdge:BUS_MZ800</t>
  </si>
  <si>
    <t>https://en.wikipedia.org/wiki/Industry_Standard_Architecture</t>
  </si>
  <si>
    <t>J2</t>
  </si>
  <si>
    <t>FDC-34</t>
  </si>
  <si>
    <t>Connector_Generic:Conn_02x17_Odd_Even</t>
  </si>
  <si>
    <t>Connector_IDC:IDC-Header_2x17_P2.54mm_Horizontal_Lock</t>
  </si>
  <si>
    <t>https://uk.rs-online.com/web/p/idc-connectors/1625768/</t>
  </si>
  <si>
    <t>R1, R2</t>
  </si>
  <si>
    <t>560R</t>
  </si>
  <si>
    <t>Device:R_Small</t>
  </si>
  <si>
    <t>Resistor_THT:R_Axial_DIN0204_L3.6mm_D1.6mm_P5.08mm_Horizontal</t>
  </si>
  <si>
    <t>https://uk.rs-online.com/web/p/through-hole-fixed-resistors/7078209/</t>
  </si>
  <si>
    <t>RN1</t>
  </si>
  <si>
    <t>330R</t>
  </si>
  <si>
    <t>Device:R_Network05</t>
  </si>
  <si>
    <t>Resistor_THT:R_Array_SIP6</t>
  </si>
  <si>
    <t>http://www.vishay.com/docs/31509/csc.pdf</t>
  </si>
  <si>
    <t>https://uk.rs-online.com/web/p/resistor-networks-resistor-arrays/5223523/</t>
  </si>
  <si>
    <t>U1</t>
  </si>
  <si>
    <t>74LS06</t>
  </si>
  <si>
    <t>74xx:74LS06</t>
  </si>
  <si>
    <t>Package_DIP:DIP-14_W7.62mm</t>
  </si>
  <si>
    <t>http://www.ti.com/lit/gpn/sn74LS06</t>
  </si>
  <si>
    <t>https://www.ebay.co.uk/itm/164768071881</t>
  </si>
  <si>
    <t>U2</t>
  </si>
  <si>
    <t>74LS04</t>
  </si>
  <si>
    <t>74xx:74LS04</t>
  </si>
  <si>
    <t>http://www.ti.com/lit/gpn/sn74LS04</t>
  </si>
  <si>
    <t>https://www.ebay.co.uk/itm/271156206149</t>
  </si>
  <si>
    <t>U3</t>
  </si>
  <si>
    <t>PAL12L6</t>
  </si>
  <si>
    <t>SFD800:PAL12L6</t>
  </si>
  <si>
    <t>Package_DIP:DIP-20_W7.62mm</t>
  </si>
  <si>
    <t>https://www.ebay.co.uk/itm/274791322822</t>
  </si>
  <si>
    <t>U4</t>
  </si>
  <si>
    <t>74LS14</t>
  </si>
  <si>
    <t>74xx:74LS14</t>
  </si>
  <si>
    <t>http://www.ti.com/lit/gpn/sn74LS14</t>
  </si>
  <si>
    <t>https://www.ebay.co.uk/itm/310597511398</t>
  </si>
  <si>
    <t>U5, U6</t>
  </si>
  <si>
    <t>74LS74</t>
  </si>
  <si>
    <t>74xx:74LS74</t>
  </si>
  <si>
    <t>74xx/74hc_hct74.pdf</t>
  </si>
  <si>
    <t>https://www.ebay.co.uk/itm/261370707740</t>
  </si>
  <si>
    <t>U7, U8</t>
  </si>
  <si>
    <t>74LS242</t>
  </si>
  <si>
    <t>74xx:74LS242</t>
  </si>
  <si>
    <t>http://www.ti.com/lit/gpn/sn74LS242</t>
  </si>
  <si>
    <t>https://www.ebay.co.uk/itm/310597509060</t>
  </si>
  <si>
    <t>U9</t>
  </si>
  <si>
    <t>WD1773</t>
  </si>
  <si>
    <t>MZ80-80CLR:WD1773</t>
  </si>
  <si>
    <t>Package_DIP:DIP-28_W15.24mm</t>
  </si>
  <si>
    <t>https://amaus.net/static/S100/western%20digital/datasheet/Western%20Digital%20FD1771%20Specification%20197710.pdf</t>
  </si>
  <si>
    <t>https://www.ebay.co.uk/itm/273156696548</t>
  </si>
  <si>
    <t>U10</t>
  </si>
  <si>
    <t>74LS175</t>
  </si>
  <si>
    <t>74xx:74LS175</t>
  </si>
  <si>
    <t>Package_DIP:DIP-16_W7.62mm</t>
  </si>
  <si>
    <t>http://www.ti.com/lit/gpn/sn74LS175</t>
  </si>
  <si>
    <t>https://www.ebay.co.uk/itm/261370708352</t>
  </si>
  <si>
    <t>U11</t>
  </si>
  <si>
    <t>74LS145</t>
  </si>
  <si>
    <t>74xx:74LS145</t>
  </si>
  <si>
    <t>http://www.ti.com/lit/gpn/sn74LS145</t>
  </si>
  <si>
    <t>https://www.ebay.co.uk/itm/233948995720</t>
  </si>
  <si>
    <t>Y1</t>
  </si>
  <si>
    <t>16MHz</t>
  </si>
  <si>
    <t>Device:Crystal_Small</t>
  </si>
  <si>
    <t>Crystal:Crystal_HC18-U_Horizontal</t>
  </si>
  <si>
    <t>https://uk.rs-online.com/web/p/crystal-units/6720299/?relevancy-data=7365617263685F636173636164655F6F726465723D31267365617263685F696E746572666163655F6E616D653D4931384E53656172636847656E65726963267365617263685F6C616E67756167655F757365643D656E267365617263685F6D617463685F6D6F64653D6D61746368616C6C7061727469616C267365617263685F7061747465726E5F6D6174636865643D5E5B5C707B4C7D5C707B4E647D2D2C2F255C2E5D2B24267365617263685F7061747465726E5F6F726465723D313333267365617263685F73745F6E6F726D616C697365643D59267365617263685F726573706F6E73655F616374696F6E3D267365617263685F747970653D4B4559574F52445F53494E474C455F414C5048415F4E554D45524943267365617263685F7370656C6C5F636F72726563745F6170706C6965643D59267365617263685F77696C645F63617264696E675F6D6F64653D4E4F4E45267365617263685F6B6579776F72643D4855532D31362E3030302D31382D33302F35302F34303835267365617263685F6B6579776F72645F6170703D4855532D31362E3030302D31382D33302F35302F34303835267365617263685F636F6E6669673D3026&amp;searchHistory=%7B%22enabled%22%3Atrue%7D</t>
  </si>
  <si>
    <t>PCB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</si>
</sst>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FD800" connectionId="1" xr16:uid="{EB8629C8-1EFC-9C4A-B494-713E72F2C05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56DC-ED0B-0D40-8D8A-00A968380D1E}">
  <dimension ref="A1:K22"/>
  <sheetViews>
    <sheetView tabSelected="1" workbookViewId="0">
      <selection activeCell="A15" sqref="A15"/>
    </sheetView>
  </sheetViews>
  <sheetFormatPr baseColWidth="10" defaultColWidth="11" defaultRowHeight="16" x14ac:dyDescent="0.2"/>
  <cols>
    <col min="1" max="1" width="21.5" bestFit="1" customWidth="1"/>
    <col min="3" max="3" width="4" bestFit="1" customWidth="1"/>
    <col min="4" max="4" width="7.6640625" bestFit="1" customWidth="1"/>
    <col min="5" max="6" width="5.6640625" bestFit="1" customWidth="1"/>
    <col min="7" max="7" width="6.6640625" bestFit="1" customWidth="1"/>
    <col min="8" max="8" width="37" bestFit="1" customWidth="1"/>
    <col min="9" max="9" width="62" bestFit="1" customWidth="1"/>
    <col min="10" max="10" width="107.5" bestFit="1" customWidth="1"/>
    <col min="11" max="11" width="255.83203125" bestFit="1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>
        <v>7</v>
      </c>
      <c r="D2" s="1">
        <v>4.4999999999999998E-2</v>
      </c>
      <c r="E2" s="1">
        <f>C2*D2</f>
        <v>0.315</v>
      </c>
      <c r="F2" s="1">
        <f>E2*0.2</f>
        <v>6.3E-2</v>
      </c>
      <c r="G2" s="1">
        <f>F2+E2</f>
        <v>0.378</v>
      </c>
      <c r="H2" t="s">
        <v>13</v>
      </c>
      <c r="I2" t="s">
        <v>14</v>
      </c>
      <c r="J2" t="s">
        <v>15</v>
      </c>
      <c r="K2" t="s">
        <v>16</v>
      </c>
    </row>
    <row r="3" spans="1:11" x14ac:dyDescent="0.2">
      <c r="A3" t="s">
        <v>17</v>
      </c>
      <c r="B3" t="s">
        <v>18</v>
      </c>
      <c r="C3">
        <v>1</v>
      </c>
      <c r="D3" s="1">
        <v>5.5E-2</v>
      </c>
      <c r="E3" s="1">
        <f t="shared" ref="E3:E20" si="0">C3*D3</f>
        <v>5.5E-2</v>
      </c>
      <c r="F3" s="1">
        <f>E3*0.2</f>
        <v>1.1000000000000001E-2</v>
      </c>
      <c r="G3" s="1">
        <f t="shared" ref="G3:G20" si="1">F3+E3</f>
        <v>6.6000000000000003E-2</v>
      </c>
      <c r="H3" t="s">
        <v>19</v>
      </c>
      <c r="I3" t="s">
        <v>14</v>
      </c>
      <c r="J3" t="s">
        <v>15</v>
      </c>
      <c r="K3" t="s">
        <v>20</v>
      </c>
    </row>
    <row r="4" spans="1:11" x14ac:dyDescent="0.2">
      <c r="A4" t="s">
        <v>21</v>
      </c>
      <c r="B4" t="s">
        <v>22</v>
      </c>
      <c r="C4">
        <v>1</v>
      </c>
      <c r="D4" s="1">
        <v>0.107</v>
      </c>
      <c r="E4" s="1">
        <f t="shared" si="0"/>
        <v>0.107</v>
      </c>
      <c r="F4" s="1">
        <f>E4*0.2</f>
        <v>2.1400000000000002E-2</v>
      </c>
      <c r="G4" s="1">
        <f t="shared" si="1"/>
        <v>0.12840000000000001</v>
      </c>
      <c r="H4" t="s">
        <v>13</v>
      </c>
      <c r="I4" t="s">
        <v>14</v>
      </c>
      <c r="J4" t="s">
        <v>15</v>
      </c>
      <c r="K4" t="s">
        <v>23</v>
      </c>
    </row>
    <row r="5" spans="1:11" x14ac:dyDescent="0.2">
      <c r="A5" t="s">
        <v>24</v>
      </c>
      <c r="B5" t="s">
        <v>25</v>
      </c>
      <c r="C5">
        <v>1</v>
      </c>
      <c r="D5" s="1">
        <v>0.107</v>
      </c>
      <c r="E5" s="1">
        <f t="shared" si="0"/>
        <v>0.107</v>
      </c>
      <c r="F5" s="1">
        <f>E5*0.2</f>
        <v>2.1400000000000002E-2</v>
      </c>
      <c r="G5" s="1">
        <f t="shared" si="1"/>
        <v>0.12840000000000001</v>
      </c>
      <c r="H5" t="s">
        <v>13</v>
      </c>
      <c r="I5" t="s">
        <v>14</v>
      </c>
      <c r="J5" t="s">
        <v>15</v>
      </c>
      <c r="K5" t="s">
        <v>26</v>
      </c>
    </row>
    <row r="6" spans="1:11" x14ac:dyDescent="0.2">
      <c r="A6" t="s">
        <v>27</v>
      </c>
      <c r="B6" t="s">
        <v>28</v>
      </c>
      <c r="C6">
        <v>1</v>
      </c>
      <c r="D6" s="1">
        <v>0</v>
      </c>
      <c r="E6" s="1">
        <f t="shared" si="0"/>
        <v>0</v>
      </c>
      <c r="F6" s="1"/>
      <c r="G6" s="1">
        <f t="shared" si="1"/>
        <v>0</v>
      </c>
      <c r="H6" t="s">
        <v>29</v>
      </c>
      <c r="I6" t="s">
        <v>30</v>
      </c>
      <c r="J6" t="s">
        <v>31</v>
      </c>
    </row>
    <row r="7" spans="1:11" x14ac:dyDescent="0.2">
      <c r="A7" t="s">
        <v>32</v>
      </c>
      <c r="B7" t="s">
        <v>33</v>
      </c>
      <c r="C7">
        <v>1</v>
      </c>
      <c r="D7" s="1">
        <v>6.13</v>
      </c>
      <c r="E7" s="1">
        <f t="shared" si="0"/>
        <v>6.13</v>
      </c>
      <c r="F7" s="1"/>
      <c r="G7" s="1">
        <f t="shared" si="1"/>
        <v>6.13</v>
      </c>
      <c r="H7" t="s">
        <v>34</v>
      </c>
      <c r="I7" t="s">
        <v>35</v>
      </c>
      <c r="J7" t="s">
        <v>15</v>
      </c>
      <c r="K7" t="s">
        <v>36</v>
      </c>
    </row>
    <row r="8" spans="1:11" x14ac:dyDescent="0.2">
      <c r="A8" t="s">
        <v>37</v>
      </c>
      <c r="B8" t="s">
        <v>38</v>
      </c>
      <c r="C8">
        <v>2</v>
      </c>
      <c r="D8" s="1">
        <v>2.4E-2</v>
      </c>
      <c r="E8" s="1">
        <f t="shared" si="0"/>
        <v>4.8000000000000001E-2</v>
      </c>
      <c r="F8" s="1">
        <f>E8*0.2</f>
        <v>9.6000000000000009E-3</v>
      </c>
      <c r="G8" s="1">
        <f t="shared" si="1"/>
        <v>5.7599999999999998E-2</v>
      </c>
      <c r="H8" t="s">
        <v>39</v>
      </c>
      <c r="I8" t="s">
        <v>40</v>
      </c>
      <c r="J8" t="s">
        <v>15</v>
      </c>
      <c r="K8" t="s">
        <v>41</v>
      </c>
    </row>
    <row r="9" spans="1:11" x14ac:dyDescent="0.2">
      <c r="A9" t="s">
        <v>42</v>
      </c>
      <c r="B9" t="s">
        <v>43</v>
      </c>
      <c r="C9">
        <v>1</v>
      </c>
      <c r="D9" s="1">
        <v>0.14499999999999999</v>
      </c>
      <c r="E9" s="1">
        <f t="shared" si="0"/>
        <v>0.14499999999999999</v>
      </c>
      <c r="F9" s="1">
        <f>E9*0.2</f>
        <v>2.8999999999999998E-2</v>
      </c>
      <c r="G9" s="1">
        <f t="shared" si="1"/>
        <v>0.17399999999999999</v>
      </c>
      <c r="H9" t="s">
        <v>44</v>
      </c>
      <c r="I9" t="s">
        <v>45</v>
      </c>
      <c r="J9" t="s">
        <v>46</v>
      </c>
      <c r="K9" t="s">
        <v>47</v>
      </c>
    </row>
    <row r="10" spans="1:11" x14ac:dyDescent="0.2">
      <c r="A10" t="s">
        <v>48</v>
      </c>
      <c r="B10" t="s">
        <v>49</v>
      </c>
      <c r="C10">
        <v>1</v>
      </c>
      <c r="D10" s="1">
        <v>0.52600000000000002</v>
      </c>
      <c r="E10" s="1">
        <f t="shared" si="0"/>
        <v>0.52600000000000002</v>
      </c>
      <c r="F10" s="1"/>
      <c r="G10" s="1">
        <f t="shared" si="1"/>
        <v>0.52600000000000002</v>
      </c>
      <c r="H10" t="s">
        <v>50</v>
      </c>
      <c r="I10" t="s">
        <v>51</v>
      </c>
      <c r="J10" t="s">
        <v>52</v>
      </c>
      <c r="K10" t="s">
        <v>53</v>
      </c>
    </row>
    <row r="11" spans="1:11" x14ac:dyDescent="0.2">
      <c r="A11" t="s">
        <v>54</v>
      </c>
      <c r="B11" t="s">
        <v>55</v>
      </c>
      <c r="C11">
        <v>1</v>
      </c>
      <c r="D11" s="1">
        <v>0.6</v>
      </c>
      <c r="E11" s="1">
        <f t="shared" si="0"/>
        <v>0.6</v>
      </c>
      <c r="F11" s="1"/>
      <c r="G11" s="1">
        <f t="shared" si="1"/>
        <v>0.6</v>
      </c>
      <c r="H11" t="s">
        <v>56</v>
      </c>
      <c r="I11" t="s">
        <v>51</v>
      </c>
      <c r="J11" t="s">
        <v>57</v>
      </c>
      <c r="K11" t="s">
        <v>58</v>
      </c>
    </row>
    <row r="12" spans="1:11" x14ac:dyDescent="0.2">
      <c r="A12" t="s">
        <v>59</v>
      </c>
      <c r="B12" t="s">
        <v>60</v>
      </c>
      <c r="C12">
        <v>1</v>
      </c>
      <c r="D12" s="1">
        <f>12.9/10</f>
        <v>1.29</v>
      </c>
      <c r="E12" s="1">
        <f t="shared" si="0"/>
        <v>1.29</v>
      </c>
      <c r="F12" s="1"/>
      <c r="G12" s="1">
        <f t="shared" si="1"/>
        <v>1.29</v>
      </c>
      <c r="H12" t="s">
        <v>61</v>
      </c>
      <c r="I12" t="s">
        <v>62</v>
      </c>
      <c r="K12" t="s">
        <v>63</v>
      </c>
    </row>
    <row r="13" spans="1:11" x14ac:dyDescent="0.2">
      <c r="A13" t="s">
        <v>64</v>
      </c>
      <c r="B13" t="s">
        <v>65</v>
      </c>
      <c r="C13">
        <v>1</v>
      </c>
      <c r="D13" s="1">
        <v>0.3</v>
      </c>
      <c r="E13" s="1">
        <f t="shared" si="0"/>
        <v>0.3</v>
      </c>
      <c r="F13" s="1"/>
      <c r="G13" s="1">
        <f t="shared" si="1"/>
        <v>0.3</v>
      </c>
      <c r="H13" t="s">
        <v>66</v>
      </c>
      <c r="I13" t="s">
        <v>51</v>
      </c>
      <c r="J13" t="s">
        <v>67</v>
      </c>
      <c r="K13" t="s">
        <v>68</v>
      </c>
    </row>
    <row r="14" spans="1:11" x14ac:dyDescent="0.2">
      <c r="A14" t="s">
        <v>69</v>
      </c>
      <c r="B14" t="s">
        <v>70</v>
      </c>
      <c r="C14">
        <v>2</v>
      </c>
      <c r="D14" s="1">
        <v>1.49</v>
      </c>
      <c r="E14" s="1">
        <f t="shared" si="0"/>
        <v>2.98</v>
      </c>
      <c r="F14" s="1"/>
      <c r="G14" s="1">
        <f t="shared" si="1"/>
        <v>2.98</v>
      </c>
      <c r="H14" t="s">
        <v>71</v>
      </c>
      <c r="I14" t="s">
        <v>51</v>
      </c>
      <c r="J14" t="s">
        <v>72</v>
      </c>
      <c r="K14" t="s">
        <v>73</v>
      </c>
    </row>
    <row r="15" spans="1:11" x14ac:dyDescent="0.2">
      <c r="A15" t="s">
        <v>74</v>
      </c>
      <c r="B15" t="s">
        <v>75</v>
      </c>
      <c r="C15">
        <v>2</v>
      </c>
      <c r="D15" s="1">
        <v>0.6</v>
      </c>
      <c r="E15" s="1">
        <f t="shared" si="0"/>
        <v>1.2</v>
      </c>
      <c r="F15" s="1"/>
      <c r="G15" s="1">
        <f t="shared" si="1"/>
        <v>1.2</v>
      </c>
      <c r="H15" t="s">
        <v>76</v>
      </c>
      <c r="I15" t="s">
        <v>51</v>
      </c>
      <c r="J15" t="s">
        <v>77</v>
      </c>
      <c r="K15" t="s">
        <v>78</v>
      </c>
    </row>
    <row r="16" spans="1:11" x14ac:dyDescent="0.2">
      <c r="A16" t="s">
        <v>79</v>
      </c>
      <c r="B16" t="s">
        <v>80</v>
      </c>
      <c r="C16">
        <v>1</v>
      </c>
      <c r="D16" s="1">
        <f>31.45/5</f>
        <v>6.29</v>
      </c>
      <c r="E16" s="1">
        <f t="shared" si="0"/>
        <v>6.29</v>
      </c>
      <c r="F16" s="1"/>
      <c r="G16" s="1">
        <f t="shared" si="1"/>
        <v>6.29</v>
      </c>
      <c r="H16" t="s">
        <v>81</v>
      </c>
      <c r="I16" t="s">
        <v>82</v>
      </c>
      <c r="J16" t="s">
        <v>83</v>
      </c>
      <c r="K16" t="s">
        <v>84</v>
      </c>
    </row>
    <row r="17" spans="1:11" x14ac:dyDescent="0.2">
      <c r="A17" t="s">
        <v>85</v>
      </c>
      <c r="B17" t="s">
        <v>86</v>
      </c>
      <c r="C17">
        <v>1</v>
      </c>
      <c r="D17" s="1">
        <f>1.75/2</f>
        <v>0.875</v>
      </c>
      <c r="E17" s="1">
        <f t="shared" si="0"/>
        <v>0.875</v>
      </c>
      <c r="F17" s="1"/>
      <c r="G17" s="1">
        <f t="shared" si="1"/>
        <v>0.875</v>
      </c>
      <c r="H17" t="s">
        <v>87</v>
      </c>
      <c r="I17" t="s">
        <v>88</v>
      </c>
      <c r="J17" t="s">
        <v>89</v>
      </c>
      <c r="K17" t="s">
        <v>90</v>
      </c>
    </row>
    <row r="18" spans="1:11" x14ac:dyDescent="0.2">
      <c r="A18" t="s">
        <v>91</v>
      </c>
      <c r="B18" t="s">
        <v>92</v>
      </c>
      <c r="C18">
        <v>1</v>
      </c>
      <c r="D18" s="1">
        <f>2.45/4</f>
        <v>0.61250000000000004</v>
      </c>
      <c r="E18" s="1">
        <f t="shared" si="0"/>
        <v>0.61250000000000004</v>
      </c>
      <c r="F18" s="1"/>
      <c r="G18" s="1">
        <f t="shared" si="1"/>
        <v>0.61250000000000004</v>
      </c>
      <c r="H18" t="s">
        <v>93</v>
      </c>
      <c r="I18" t="s">
        <v>88</v>
      </c>
      <c r="J18" t="s">
        <v>94</v>
      </c>
      <c r="K18" t="s">
        <v>95</v>
      </c>
    </row>
    <row r="19" spans="1:11" x14ac:dyDescent="0.2">
      <c r="A19" t="s">
        <v>96</v>
      </c>
      <c r="B19" t="s">
        <v>97</v>
      </c>
      <c r="C19">
        <v>1</v>
      </c>
      <c r="D19" s="1">
        <v>0.26200000000000001</v>
      </c>
      <c r="E19" s="1">
        <f t="shared" si="0"/>
        <v>0.26200000000000001</v>
      </c>
      <c r="F19" s="1">
        <f>E19*0.2</f>
        <v>5.2400000000000002E-2</v>
      </c>
      <c r="G19" s="1">
        <f t="shared" si="1"/>
        <v>0.31440000000000001</v>
      </c>
      <c r="H19" t="s">
        <v>98</v>
      </c>
      <c r="I19" t="s">
        <v>99</v>
      </c>
      <c r="J19" t="s">
        <v>15</v>
      </c>
      <c r="K19" t="s">
        <v>100</v>
      </c>
    </row>
    <row r="20" spans="1:11" x14ac:dyDescent="0.2">
      <c r="A20" t="s">
        <v>101</v>
      </c>
      <c r="C20">
        <v>1</v>
      </c>
      <c r="D20" s="1">
        <f>49.32/10</f>
        <v>4.9320000000000004</v>
      </c>
      <c r="E20" s="1">
        <f t="shared" si="0"/>
        <v>4.9320000000000004</v>
      </c>
      <c r="F20" s="1"/>
      <c r="G20" s="1">
        <f t="shared" si="1"/>
        <v>4.9320000000000004</v>
      </c>
    </row>
    <row r="21" spans="1:11" x14ac:dyDescent="0.2">
      <c r="D21" s="1"/>
      <c r="E21" s="1"/>
      <c r="F21" s="1"/>
      <c r="G21" s="1"/>
    </row>
    <row r="22" spans="1:11" x14ac:dyDescent="0.2">
      <c r="A22" t="s">
        <v>6</v>
      </c>
      <c r="D22" s="1"/>
      <c r="E22" s="1"/>
      <c r="F22" s="1"/>
      <c r="G22" s="1">
        <f>SUM(G2:G20)</f>
        <v>26.982300000000002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Sheet1!SFD800_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Smart</dc:creator>
  <cp:lastModifiedBy>Philip Smart</cp:lastModifiedBy>
  <dcterms:created xsi:type="dcterms:W3CDTF">2021-06-16T22:32:13Z</dcterms:created>
  <dcterms:modified xsi:type="dcterms:W3CDTF">2021-06-16T22:32:54Z</dcterms:modified>
</cp:coreProperties>
</file>